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backupFile="1"/>
  <mc:AlternateContent xmlns:mc="http://schemas.openxmlformats.org/markup-compatibility/2006">
    <mc:Choice Requires="x15">
      <x15ac:absPath xmlns:x15ac="http://schemas.microsoft.com/office/spreadsheetml/2010/11/ac" url="C:\Users\Public\Documents\2026\2026-08-20 Кавказские предгорья\Документы\Приказы\"/>
    </mc:Choice>
  </mc:AlternateContent>
  <xr:revisionPtr revIDLastSave="0" documentId="13_ncr:1_{9DB589F4-3B5F-401D-B181-05D85DB8ECD4}" xr6:coauthVersionLast="47" xr6:coauthVersionMax="47" xr10:uidLastSave="{00000000-0000-0000-0000-000000000000}"/>
  <bookViews>
    <workbookView xWindow="-120" yWindow="-120" windowWidth="29040" windowHeight="15720" tabRatio="500" firstSheet="1" activeTab="1" xr2:uid="{756D8FF3-B48B-4CA8-B0D3-C41684495C3E}"/>
  </bookViews>
  <sheets>
    <sheet name="ExportSO" sheetId="3" state="hidden" r:id="rId1"/>
    <sheet name="Заявка" sheetId="1" r:id="rId2"/>
    <sheet name="Справка" sheetId="2" state="hidden" r:id="rId3"/>
  </sheets>
  <definedNames>
    <definedName name="ГодРожд">Справка!$F$1:$F$10</definedName>
    <definedName name="Группа">Справка!$H$1:$H$11</definedName>
    <definedName name="КодМО">Справка!$A$1:$A$45</definedName>
    <definedName name="Разряд">Справка!$C$2:$C$10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" i="1" l="1"/>
  <c r="H27" i="1"/>
  <c r="A28" i="1"/>
  <c r="H28" i="1"/>
  <c r="A29" i="1"/>
  <c r="H29" i="1"/>
  <c r="A30" i="1"/>
  <c r="H30" i="1"/>
  <c r="A31" i="1"/>
  <c r="H31" i="1"/>
  <c r="A32" i="1"/>
  <c r="H32" i="1"/>
  <c r="A33" i="1"/>
  <c r="H33" i="1"/>
  <c r="A25" i="1"/>
  <c r="H25" i="1"/>
  <c r="A26" i="1"/>
  <c r="H26" i="1"/>
  <c r="G1" i="1"/>
  <c r="A6" i="1"/>
  <c r="D3" i="3"/>
  <c r="E3" i="3"/>
  <c r="C3" i="3" s="1"/>
  <c r="F3" i="3"/>
  <c r="I3" i="3"/>
  <c r="A1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I2" i="3"/>
  <c r="D2" i="3"/>
  <c r="F2" i="3"/>
  <c r="E2" i="3"/>
  <c r="C2" i="3" s="1"/>
  <c r="B21" i="3"/>
  <c r="K20" i="3"/>
  <c r="B20" i="3"/>
  <c r="K19" i="3"/>
  <c r="B19" i="3"/>
  <c r="K18" i="3"/>
  <c r="B18" i="3"/>
  <c r="K17" i="3"/>
  <c r="B17" i="3"/>
  <c r="K16" i="3"/>
  <c r="B16" i="3"/>
  <c r="K15" i="3"/>
  <c r="B15" i="3"/>
  <c r="K14" i="3"/>
  <c r="B14" i="3"/>
  <c r="K13" i="3"/>
  <c r="B13" i="3"/>
  <c r="K12" i="3"/>
  <c r="B12" i="3"/>
  <c r="K11" i="3"/>
  <c r="B11" i="3"/>
  <c r="K10" i="3"/>
  <c r="B10" i="3"/>
  <c r="K9" i="3"/>
  <c r="B9" i="3"/>
  <c r="K8" i="3"/>
  <c r="B8" i="3"/>
  <c r="K7" i="3"/>
  <c r="B7" i="3"/>
  <c r="K6" i="3"/>
  <c r="B6" i="3"/>
  <c r="K5" i="3"/>
  <c r="B5" i="3"/>
  <c r="K4" i="3"/>
  <c r="B4" i="3"/>
  <c r="H10" i="1"/>
  <c r="B3" i="3" s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A17" i="1"/>
  <c r="A18" i="1"/>
  <c r="A19" i="1"/>
  <c r="A20" i="1"/>
  <c r="A21" i="1"/>
  <c r="A22" i="1"/>
  <c r="A23" i="1"/>
  <c r="A24" i="1"/>
  <c r="A10" i="1"/>
  <c r="A11" i="1"/>
  <c r="A12" i="1"/>
  <c r="A13" i="1"/>
  <c r="A14" i="1"/>
  <c r="A15" i="1"/>
  <c r="A16" i="1"/>
  <c r="A9" i="1"/>
  <c r="E10" i="2"/>
  <c r="E11" i="2"/>
  <c r="E3" i="2"/>
  <c r="E4" i="2"/>
  <c r="E5" i="2"/>
  <c r="E6" i="2"/>
  <c r="E7" i="2"/>
  <c r="E8" i="2"/>
  <c r="E9" i="2"/>
  <c r="E2" i="2"/>
  <c r="H9" i="1" s="1"/>
  <c r="B2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DabagyanAG</author>
  </authors>
  <commentList>
    <comment ref="B1" authorId="0" shapeId="0" xr:uid="{A97D8F35-3FAC-4EE9-B492-08C16E0BC838}">
      <text>
        <r>
          <rPr>
            <b/>
            <sz val="9"/>
            <color indexed="81"/>
            <rFont val="Tahoma"/>
            <family val="2"/>
            <charset val="204"/>
          </rPr>
          <t>DabagyanAG:</t>
        </r>
        <r>
          <rPr>
            <sz val="9"/>
            <color indexed="81"/>
            <rFont val="Tahoma"/>
            <family val="2"/>
            <charset val="204"/>
          </rPr>
          <t xml:space="preserve">
В этот столбец данные не вводить</t>
        </r>
      </text>
    </comment>
    <comment ref="E1" authorId="0" shapeId="0" xr:uid="{C1ED48DF-00DA-451E-990F-1CB1C0878FCD}">
      <text>
        <r>
          <rPr>
            <b/>
            <sz val="9"/>
            <color indexed="81"/>
            <rFont val="Tahoma"/>
            <family val="2"/>
            <charset val="204"/>
          </rPr>
          <t>DabagyanAG:</t>
        </r>
        <r>
          <rPr>
            <sz val="9"/>
            <color indexed="81"/>
            <rFont val="Tahoma"/>
            <family val="2"/>
            <charset val="204"/>
          </rPr>
          <t xml:space="preserve">
После заполнения заявки Лишние строки скрыть
</t>
        </r>
      </text>
    </comment>
    <comment ref="G1" authorId="0" shapeId="0" xr:uid="{9FF0C60A-584A-41A8-838E-682DCE24CD46}">
      <text>
        <r>
          <rPr>
            <b/>
            <sz val="9"/>
            <color indexed="81"/>
            <rFont val="Tahoma"/>
            <family val="2"/>
            <charset val="204"/>
          </rPr>
          <t>DabagyanAG:</t>
        </r>
        <r>
          <rPr>
            <sz val="9"/>
            <color indexed="81"/>
            <rFont val="Tahoma"/>
            <family val="2"/>
            <charset val="204"/>
          </rPr>
          <t xml:space="preserve">
указать полную дату рождения: 02.06.2008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DabagyanAG</author>
  </authors>
  <commentList>
    <comment ref="D3" authorId="0" shapeId="0" xr:uid="{0B7F81ED-B394-4CF4-BB6C-C9984F04C763}">
      <text>
        <r>
          <rPr>
            <b/>
            <sz val="9"/>
            <color indexed="81"/>
            <rFont val="Tahoma"/>
            <family val="2"/>
            <charset val="204"/>
          </rPr>
          <t>DabagyanAG:</t>
        </r>
        <r>
          <rPr>
            <sz val="9"/>
            <color indexed="81"/>
            <rFont val="Tahoma"/>
            <family val="2"/>
            <charset val="204"/>
          </rPr>
          <t xml:space="preserve">
Выберите название мунмцмпальногог образования</t>
        </r>
      </text>
    </comment>
    <comment ref="A8" authorId="0" shapeId="0" xr:uid="{6F64E277-344F-4FDA-98C8-49C00B7B36AC}">
      <text>
        <r>
          <rPr>
            <b/>
            <sz val="9"/>
            <color indexed="81"/>
            <rFont val="Tahoma"/>
            <family val="2"/>
            <charset val="204"/>
          </rPr>
          <t>DabagyanAG:</t>
        </r>
        <r>
          <rPr>
            <sz val="9"/>
            <color indexed="81"/>
            <rFont val="Tahoma"/>
            <family val="2"/>
            <charset val="204"/>
          </rPr>
          <t xml:space="preserve">
В этот столбец записывать ничего не надо.</t>
        </r>
      </text>
    </comment>
    <comment ref="B8" authorId="0" shapeId="0" xr:uid="{9413633F-2E80-4C41-8729-2D589D640B9D}">
      <text>
        <r>
          <rPr>
            <b/>
            <sz val="9"/>
            <color indexed="81"/>
            <rFont val="Tahoma"/>
            <family val="2"/>
            <charset val="204"/>
          </rPr>
          <t>DabagyanAG:</t>
        </r>
        <r>
          <rPr>
            <sz val="9"/>
            <color indexed="81"/>
            <rFont val="Tahoma"/>
            <family val="2"/>
            <charset val="204"/>
          </rPr>
          <t xml:space="preserve">
После заполнения заявки Лишние строки скрыть
</t>
        </r>
      </text>
    </comment>
    <comment ref="E8" authorId="0" shapeId="0" xr:uid="{2A2373F6-8526-4283-A051-38E7B513FFB8}">
      <text>
        <r>
          <rPr>
            <b/>
            <sz val="9"/>
            <color indexed="81"/>
            <rFont val="Tahoma"/>
            <family val="2"/>
            <charset val="204"/>
          </rPr>
          <t>DabagyanAG:</t>
        </r>
        <r>
          <rPr>
            <sz val="9"/>
            <color indexed="81"/>
            <rFont val="Tahoma"/>
            <family val="2"/>
            <charset val="204"/>
          </rPr>
          <t xml:space="preserve">
Укажите пол участника М или Ж</t>
        </r>
      </text>
    </comment>
    <comment ref="F8" authorId="0" shapeId="0" xr:uid="{59529EB8-71B1-4BAE-9227-79748E03F88C}">
      <text>
        <r>
          <rPr>
            <b/>
            <sz val="9"/>
            <color indexed="81"/>
            <rFont val="Tahoma"/>
            <family val="2"/>
            <charset val="204"/>
          </rPr>
          <t>DabagyanAG:</t>
        </r>
        <r>
          <rPr>
            <sz val="9"/>
            <color indexed="81"/>
            <rFont val="Tahoma"/>
            <family val="2"/>
            <charset val="204"/>
          </rPr>
          <t xml:space="preserve">
указать полную дату рождения: 02.06.2008</t>
        </r>
      </text>
    </comment>
    <comment ref="H8" authorId="0" shapeId="0" xr:uid="{2B374A32-60FE-4729-AF69-5B259BF24289}">
      <text>
        <r>
          <rPr>
            <b/>
            <sz val="9"/>
            <color indexed="81"/>
            <rFont val="Tahoma"/>
            <family val="2"/>
            <charset val="204"/>
          </rPr>
          <t>DabagyanAG:</t>
        </r>
        <r>
          <rPr>
            <sz val="9"/>
            <color indexed="81"/>
            <rFont val="Tahoma"/>
            <family val="2"/>
            <charset val="204"/>
          </rPr>
          <t xml:space="preserve">
В этот столбец данные не вводить</t>
        </r>
      </text>
    </comment>
  </commentList>
</comments>
</file>

<file path=xl/sharedStrings.xml><?xml version="1.0" encoding="utf-8"?>
<sst xmlns="http://schemas.openxmlformats.org/spreadsheetml/2006/main" count="122" uniqueCount="111">
  <si>
    <t>ЗАЯВКА</t>
  </si>
  <si>
    <t>Муниципальное образование:</t>
  </si>
  <si>
    <t>Муниципальное образование</t>
  </si>
  <si>
    <t>Учреждение:</t>
  </si>
  <si>
    <t>№
п/п</t>
  </si>
  <si>
    <t>Пол</t>
  </si>
  <si>
    <t>Возрастная группа</t>
  </si>
  <si>
    <t>Квали фикация</t>
  </si>
  <si>
    <t>Допуск врача</t>
  </si>
  <si>
    <t xml:space="preserve">                                                                                                          Подпись                            Фамилия И.О.</t>
  </si>
  <si>
    <t>Разряд</t>
  </si>
  <si>
    <t>б/р</t>
  </si>
  <si>
    <t>IIIю</t>
  </si>
  <si>
    <t>Ж12</t>
  </si>
  <si>
    <t>IIю</t>
  </si>
  <si>
    <t>Ж14</t>
  </si>
  <si>
    <t>Iю</t>
  </si>
  <si>
    <t>Ж16</t>
  </si>
  <si>
    <t>III</t>
  </si>
  <si>
    <t>Ж18</t>
  </si>
  <si>
    <t>II</t>
  </si>
  <si>
    <t>I</t>
  </si>
  <si>
    <t>М12</t>
  </si>
  <si>
    <t>КМС</t>
  </si>
  <si>
    <t>М14</t>
  </si>
  <si>
    <t>МС</t>
  </si>
  <si>
    <t>М16</t>
  </si>
  <si>
    <t>М18</t>
  </si>
  <si>
    <t>на участие в соревнованиях Краевые соревнования по спортивному ориентированию "Кубанский азимут"</t>
  </si>
  <si>
    <t>Дата рождения</t>
  </si>
  <si>
    <t>М</t>
  </si>
  <si>
    <t>Иванов</t>
  </si>
  <si>
    <t>Фамилия</t>
  </si>
  <si>
    <t>Имя</t>
  </si>
  <si>
    <t>Отчество</t>
  </si>
  <si>
    <t>Иван</t>
  </si>
  <si>
    <t>Иванович</t>
  </si>
  <si>
    <t>Тел.</t>
  </si>
  <si>
    <t>Команда</t>
  </si>
  <si>
    <t>Абинский м.р-н</t>
  </si>
  <si>
    <t>Апшеронский м.р-н</t>
  </si>
  <si>
    <t>Белоглинский м.р-н</t>
  </si>
  <si>
    <t>Белореченский м.р-н</t>
  </si>
  <si>
    <t>Брюховецкий м.р-н</t>
  </si>
  <si>
    <t>Выселковский м.р-н</t>
  </si>
  <si>
    <t>г. Армавир</t>
  </si>
  <si>
    <t>г. Горячий Ключ</t>
  </si>
  <si>
    <t>г. Краснодар</t>
  </si>
  <si>
    <t>г-г.Новороссийск</t>
  </si>
  <si>
    <t>г-к. Анапа</t>
  </si>
  <si>
    <t>г-к. Геленджик</t>
  </si>
  <si>
    <t>г-к. Сочи</t>
  </si>
  <si>
    <t>Гулькевичский м.р-н</t>
  </si>
  <si>
    <t>Динской м.р-н</t>
  </si>
  <si>
    <t>Ейский м.р-н</t>
  </si>
  <si>
    <t>Кавказский м.р-н</t>
  </si>
  <si>
    <t>Калининский м.р-н</t>
  </si>
  <si>
    <t>Каневской м.р-н</t>
  </si>
  <si>
    <t>Кореновский м.р-н</t>
  </si>
  <si>
    <t>Красноармейский м.р-н</t>
  </si>
  <si>
    <t>Крыловский м.р-н</t>
  </si>
  <si>
    <t>Крымский м.р-н</t>
  </si>
  <si>
    <t>Курганинский м.р-н</t>
  </si>
  <si>
    <t>Кущевский м.р-н</t>
  </si>
  <si>
    <t>Лабинский м.р-н</t>
  </si>
  <si>
    <t>Ленинградский м.о.</t>
  </si>
  <si>
    <t>Мостовский м.р-н</t>
  </si>
  <si>
    <t>Новокубанский м.р-н</t>
  </si>
  <si>
    <t>Новопокровский м.р-н</t>
  </si>
  <si>
    <t>Отрадненский м.р-н</t>
  </si>
  <si>
    <t>Павловский м.р-н</t>
  </si>
  <si>
    <t>Приморско-Ахтарский м.о.</t>
  </si>
  <si>
    <t>Северский м.р-н</t>
  </si>
  <si>
    <t>Славянский м.р-н</t>
  </si>
  <si>
    <t>Староминский м.р-н</t>
  </si>
  <si>
    <t>Тбилисский м.р-н</t>
  </si>
  <si>
    <t>Темрюкский м.р-н</t>
  </si>
  <si>
    <t>Тимашевский м.р-н</t>
  </si>
  <si>
    <t>Тихорецкий м.р-н</t>
  </si>
  <si>
    <t>Туапсинский м.о.</t>
  </si>
  <si>
    <t>Успенский м.р-н</t>
  </si>
  <si>
    <t>Усть-Лабинский м.р-н</t>
  </si>
  <si>
    <t>Щербиновский м.р-н</t>
  </si>
  <si>
    <t>Группа</t>
  </si>
  <si>
    <t>Комм</t>
  </si>
  <si>
    <t>№Чипа</t>
  </si>
  <si>
    <t>Старт</t>
  </si>
  <si>
    <t>Финиш</t>
  </si>
  <si>
    <t>Забег</t>
  </si>
  <si>
    <t>МП</t>
  </si>
  <si>
    <t>Год</t>
  </si>
  <si>
    <t>Код</t>
  </si>
  <si>
    <t>СОШ 3</t>
  </si>
  <si>
    <t>на участие в соревнованиях Краевые соревнования по спортивному ориентированию "Спортивное лето"</t>
  </si>
  <si>
    <t>на участие в соревнованиях Краевые соревнования по спортивному ориентированию "Кавказские предгорья"</t>
  </si>
  <si>
    <t>Место</t>
  </si>
  <si>
    <t>Дата</t>
  </si>
  <si>
    <t>ст. Ставропольская, Северский район</t>
  </si>
  <si>
    <t>ст. Шапсугская, Абинский район</t>
  </si>
  <si>
    <t>11-14.06.2026</t>
  </si>
  <si>
    <t>Краевые соревнования по спортивному ориентированию  "Кубанский азимут"</t>
  </si>
  <si>
    <t>Краевые соревнования по спортивному ориентированию  "Спортивное лето"</t>
  </si>
  <si>
    <t>Краевые соревнования по спортивному ориентированию  "Кавказские предгорья"</t>
  </si>
  <si>
    <t>1-3.05.2026</t>
  </si>
  <si>
    <t xml:space="preserve">Тренер:    </t>
  </si>
  <si>
    <t xml:space="preserve">                                                       Фамилия Имя Отчество  </t>
  </si>
  <si>
    <t xml:space="preserve">Представитель: </t>
  </si>
  <si>
    <t>Допущено _________ спортсменов. Врач ________________/________________ «____» ___________ 20__ г.</t>
  </si>
  <si>
    <t>Руководитель организации               __________________/__________________________ «____» _____ 20__г.</t>
  </si>
  <si>
    <t>20-23.08.2026</t>
  </si>
  <si>
    <r>
      <t xml:space="preserve">на участие в соревнованиях </t>
    </r>
    <r>
      <rPr>
        <sz val="12"/>
        <color rgb="FF000000"/>
        <rFont val="Times New Roman"/>
        <family val="1"/>
        <charset val="204"/>
      </rPr>
      <t>Краевые соревнования по спортивному ориентированию "Кавказские предгорья"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</si>
</sst>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Arial Cyr"/>
      <charset val="204"/>
    </font>
    <font>
      <sz val="18"/>
      <color indexed="54"/>
      <name val="Calibri Light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45"/>
      </patternFill>
    </fill>
    <fill>
      <patternFill patternType="solid">
        <fgColor indexed="13"/>
        <bgColor indexed="1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4">
    <xf numFmtId="0" fontId="0" fillId="0" borderId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9" fillId="13" borderId="0" applyNumberFormat="0" applyBorder="0" applyAlignment="0" applyProtection="0"/>
    <xf numFmtId="0" fontId="13" fillId="5" borderId="1" applyNumberFormat="0" applyAlignment="0" applyProtection="0"/>
    <xf numFmtId="0" fontId="15" fillId="11" borderId="2" applyNumberFormat="0" applyAlignment="0" applyProtection="0"/>
    <xf numFmtId="0" fontId="1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0" fillId="6" borderId="0" applyNumberFormat="0" applyBorder="0" applyAlignment="0" applyProtection="0"/>
    <xf numFmtId="0" fontId="1" fillId="3" borderId="7" applyNumberFormat="0" applyFont="0" applyAlignment="0" applyProtection="0"/>
    <xf numFmtId="0" fontId="12" fillId="5" borderId="8" applyNumberFormat="0" applyAlignment="0" applyProtection="0"/>
    <xf numFmtId="0" fontId="4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2" borderId="1" applyNumberFormat="0" applyAlignment="0" applyProtection="0"/>
    <xf numFmtId="0" fontId="2" fillId="0" borderId="9" applyNumberFormat="0" applyFill="0" applyAlignment="0" applyProtection="0"/>
  </cellStyleXfs>
  <cellXfs count="34">
    <xf numFmtId="0" fontId="1" fillId="0" borderId="0" xfId="0" applyFont="1"/>
    <xf numFmtId="0" fontId="3" fillId="14" borderId="0" xfId="0" applyFont="1" applyFill="1"/>
    <xf numFmtId="0" fontId="1" fillId="14" borderId="0" xfId="0" applyFont="1" applyFill="1"/>
    <xf numFmtId="0" fontId="19" fillId="0" borderId="0" xfId="0" applyFont="1"/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0" xfId="0" applyFont="1"/>
    <xf numFmtId="0" fontId="23" fillId="0" borderId="0" xfId="0" applyFont="1" applyAlignment="1">
      <alignment horizontal="left" vertical="center" indent="15"/>
    </xf>
    <xf numFmtId="0" fontId="20" fillId="0" borderId="0" xfId="0" applyFont="1" applyAlignment="1">
      <alignment vertical="center"/>
    </xf>
    <xf numFmtId="14" fontId="21" fillId="0" borderId="10" xfId="0" applyNumberFormat="1" applyFont="1" applyBorder="1" applyAlignment="1">
      <alignment horizontal="center" vertical="center" wrapText="1"/>
    </xf>
    <xf numFmtId="0" fontId="21" fillId="15" borderId="1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11" xfId="0" applyFont="1" applyBorder="1"/>
    <xf numFmtId="0" fontId="19" fillId="0" borderId="0" xfId="0" applyFont="1" applyAlignment="1">
      <alignment horizontal="center" vertical="top"/>
    </xf>
    <xf numFmtId="0" fontId="21" fillId="0" borderId="0" xfId="0" applyFont="1" applyAlignment="1">
      <alignment horizontal="left" vertical="center" wrapText="1"/>
    </xf>
    <xf numFmtId="14" fontId="21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9" fillId="16" borderId="0" xfId="0" applyFont="1" applyFill="1" applyAlignment="1">
      <alignment horizontal="center" vertical="top"/>
    </xf>
    <xf numFmtId="0" fontId="26" fillId="16" borderId="0" xfId="0" applyFont="1" applyFill="1" applyAlignment="1">
      <alignment horizontal="center" vertical="top" wrapText="1"/>
    </xf>
    <xf numFmtId="0" fontId="26" fillId="16" borderId="0" xfId="0" applyFont="1" applyFill="1" applyAlignment="1">
      <alignment horizontal="center" vertical="top"/>
    </xf>
    <xf numFmtId="0" fontId="21" fillId="0" borderId="0" xfId="0" applyFont="1" applyAlignment="1">
      <alignment horizontal="left"/>
    </xf>
    <xf numFmtId="14" fontId="1" fillId="0" borderId="0" xfId="0" applyNumberFormat="1" applyFont="1"/>
    <xf numFmtId="0" fontId="19" fillId="0" borderId="11" xfId="0" applyFont="1" applyBorder="1" applyAlignment="1">
      <alignment horizontal="center"/>
    </xf>
    <xf numFmtId="0" fontId="19" fillId="0" borderId="0" xfId="0" applyFont="1" applyAlignment="1">
      <alignment vertical="top"/>
    </xf>
    <xf numFmtId="0" fontId="23" fillId="0" borderId="11" xfId="0" applyFont="1" applyBorder="1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/>
    </xf>
    <xf numFmtId="0" fontId="22" fillId="0" borderId="0" xfId="0" applyFont="1" applyAlignment="1">
      <alignment horizontal="left"/>
    </xf>
  </cellXfs>
  <cellStyles count="24">
    <cellStyle name="Accent1" xfId="1" xr:uid="{34D83030-9DD9-4C30-9FC0-2AB248F94A66}"/>
    <cellStyle name="Accent2" xfId="2" xr:uid="{8356CBAD-B636-4876-80EA-A79D881E9370}"/>
    <cellStyle name="Accent3" xfId="3" xr:uid="{95DB8849-C392-4BA4-B27B-B85B6B7ED628}"/>
    <cellStyle name="Accent4" xfId="4" xr:uid="{9D2B3D40-5379-4D81-A43D-9203A172225B}"/>
    <cellStyle name="Accent5" xfId="5" xr:uid="{B4A154C3-4CD3-43AD-A58F-B07B7BD17185}"/>
    <cellStyle name="Accent6" xfId="6" xr:uid="{49434F09-DF7A-4354-97FD-BA8FA4F85846}"/>
    <cellStyle name="Bad" xfId="7" xr:uid="{2459140D-BC98-4D1C-94FE-EDC62E16F014}"/>
    <cellStyle name="Calculation" xfId="8" xr:uid="{4206A88C-DA4D-47B8-BA36-0B11E623750D}"/>
    <cellStyle name="Check Cell" xfId="9" xr:uid="{3446EFD9-E89D-4A0C-86AF-D34472F0C1B8}"/>
    <cellStyle name="Explanatory Text" xfId="10" xr:uid="{17D0BBFF-6429-4042-9F5C-429660F7B23D}"/>
    <cellStyle name="Good" xfId="11" xr:uid="{1AB85C04-F70D-4A8E-AE88-200678C35833}"/>
    <cellStyle name="Heading 1" xfId="12" xr:uid="{DFFDB935-45E3-4236-B474-C19D52F3DCC9}"/>
    <cellStyle name="Heading 2" xfId="13" xr:uid="{199608FD-2EC6-4F91-8985-4E1391B814D8}"/>
    <cellStyle name="Heading 3" xfId="14" xr:uid="{C37730B2-B1FB-44C1-86D4-E8B773F25C62}"/>
    <cellStyle name="Heading 4" xfId="15" xr:uid="{B711D88F-F0D6-4D13-A058-2D7F34071857}"/>
    <cellStyle name="Linked Cell" xfId="16" xr:uid="{1C4F33BF-FA92-48E2-B576-66E275563957}"/>
    <cellStyle name="Neutral" xfId="17" xr:uid="{DA5E1BAE-55CA-4E4E-936D-9B2E33AD5B79}"/>
    <cellStyle name="Note" xfId="18" xr:uid="{8FB16A83-FE61-41AA-85AB-8D66E43FC3AD}"/>
    <cellStyle name="Output" xfId="19" xr:uid="{3C66847E-B97D-47B2-A0D5-7AEA6CAAF786}"/>
    <cellStyle name="Title" xfId="20" xr:uid="{9DBD8325-C75F-4C50-BBE8-F1A0FA9ED91D}"/>
    <cellStyle name="Warning Text" xfId="21" xr:uid="{AA595512-FBA0-4B24-9C5B-370B65A92983}"/>
    <cellStyle name="Ввод " xfId="22" builtinId="20" customBuiltin="1"/>
    <cellStyle name="Итог" xfId="23" builtinId="25" customBuiltin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BEDDE-FCAC-4537-A874-8CC9B9937F4D}">
  <sheetPr>
    <pageSetUpPr fitToPage="1"/>
  </sheetPr>
  <dimension ref="A1:M24"/>
  <sheetViews>
    <sheetView zoomScaleNormal="100" workbookViewId="0">
      <selection activeCell="B3" sqref="B3"/>
    </sheetView>
  </sheetViews>
  <sheetFormatPr defaultRowHeight="15" x14ac:dyDescent="0.25"/>
  <cols>
    <col min="1" max="1" width="9.140625" style="3"/>
    <col min="2" max="2" width="11.85546875" style="3" customWidth="1"/>
    <col min="3" max="3" width="34.28515625" style="3" bestFit="1" customWidth="1"/>
    <col min="4" max="5" width="14.42578125" style="3" customWidth="1"/>
    <col min="6" max="6" width="18.5703125" style="3" customWidth="1"/>
    <col min="7" max="7" width="11.28515625" style="3" customWidth="1"/>
    <col min="9" max="9" width="9.85546875" style="3" customWidth="1"/>
    <col min="11" max="11" width="7.85546875" style="3" customWidth="1"/>
    <col min="12" max="16384" width="9.140625" style="3"/>
  </cols>
  <sheetData>
    <row r="1" spans="1:13" s="18" customFormat="1" ht="30" x14ac:dyDescent="0.25">
      <c r="A1" s="22" t="str">
        <f>"Номер "&amp;" "&amp;COUNTA(Заявка!B9:B87)</f>
        <v>Номер  1</v>
      </c>
      <c r="B1" s="23" t="s">
        <v>83</v>
      </c>
      <c r="C1" s="24" t="s">
        <v>38</v>
      </c>
      <c r="D1" s="23" t="s">
        <v>33</v>
      </c>
      <c r="E1" s="23" t="s">
        <v>32</v>
      </c>
      <c r="F1" s="23" t="s">
        <v>34</v>
      </c>
      <c r="G1" s="23" t="s">
        <v>29</v>
      </c>
      <c r="H1" s="23" t="s">
        <v>84</v>
      </c>
      <c r="I1" s="23" t="s">
        <v>7</v>
      </c>
      <c r="J1" s="23" t="s">
        <v>85</v>
      </c>
      <c r="K1" s="22" t="s">
        <v>86</v>
      </c>
      <c r="L1" s="22" t="s">
        <v>87</v>
      </c>
      <c r="M1" s="22" t="s">
        <v>88</v>
      </c>
    </row>
    <row r="2" spans="1:13" ht="19.5" customHeight="1" x14ac:dyDescent="0.25">
      <c r="B2" s="21" t="str">
        <f ca="1">Заявка!H9</f>
        <v>М16</v>
      </c>
      <c r="C2" s="3" t="str">
        <f>IF(E2="","",IF(OR(Заявка!$D$4="УКАЖИТЕ Учреждение",Заявка!$D$4=""),Заявка!$D$3,Заявка!$D$3&amp;", "&amp;Заявка!$D$4))</f>
        <v>Абинский м.р-н, СОШ 3</v>
      </c>
      <c r="D2" s="19" t="str">
        <f>Заявка!C9</f>
        <v>Иван</v>
      </c>
      <c r="E2" s="19" t="str">
        <f>Заявка!B9</f>
        <v>Иванов</v>
      </c>
      <c r="F2" s="19" t="str">
        <f>Заявка!D9</f>
        <v>Иванович</v>
      </c>
      <c r="G2" s="20">
        <v>40179</v>
      </c>
      <c r="I2" s="21" t="str">
        <f>Заявка!G9</f>
        <v>IIIю</v>
      </c>
    </row>
    <row r="3" spans="1:13" ht="19.5" customHeight="1" x14ac:dyDescent="0.25">
      <c r="B3" s="21" t="str">
        <f>Заявка!H10</f>
        <v/>
      </c>
      <c r="C3" s="3" t="str">
        <f>IF(E3="","",IF(OR(Заявка!$D$4="УКАЖИТЕ Учреждение",Заявка!$D$4=""),Заявка!$D$3,Заявка!$D$3&amp;", "&amp;Заявка!$D$4))</f>
        <v>Абинский м.р-н, СОШ 3</v>
      </c>
      <c r="D3" s="19">
        <f>Заявка!C10</f>
        <v>0</v>
      </c>
      <c r="E3" s="19">
        <f>Заявка!B10</f>
        <v>0</v>
      </c>
      <c r="F3" s="19">
        <f>Заявка!D10</f>
        <v>0</v>
      </c>
      <c r="G3" s="20">
        <v>40179</v>
      </c>
      <c r="I3" s="21">
        <f>Заявка!G10</f>
        <v>0</v>
      </c>
    </row>
    <row r="4" spans="1:13" ht="19.5" customHeight="1" x14ac:dyDescent="0.25">
      <c r="B4" s="21" t="str">
        <f>IF(E4="","",IF(#REF!="","М или Ж",IF(G4="","дата рожд",IFERROR(#REF!&amp;VLOOKUP(K4,Справка!E$2:H$9,3,0),""))))</f>
        <v/>
      </c>
      <c r="C4" s="3" t="str">
        <f>IF(E4="","",IF(OR(Заявка!$D$4="УКАЖИТЕ Учреждение",Заявка!$D$4=""),Заявка!$D$3,Заявка!$D$3&amp;", "&amp;Заявка!$D$4))</f>
        <v/>
      </c>
      <c r="D4" s="19"/>
      <c r="E4" s="19"/>
      <c r="F4" s="19"/>
      <c r="G4" s="21"/>
      <c r="I4" s="21"/>
      <c r="K4" s="3" t="str">
        <f t="shared" ref="K4:K20" ca="1" si="0">IF(G4="","",YEAR(TODAY())-YEAR(G4))</f>
        <v/>
      </c>
    </row>
    <row r="5" spans="1:13" ht="19.5" customHeight="1" x14ac:dyDescent="0.25">
      <c r="B5" s="21" t="str">
        <f>IF(E5="","",IF(#REF!="","М или Ж",IF(G5="","дата рожд",IFERROR(#REF!&amp;VLOOKUP(K5,Справка!E$2:H$9,3,0),""))))</f>
        <v/>
      </c>
      <c r="C5" s="3" t="str">
        <f>IF(E5="","",IF(OR(Заявка!$D$4="УКАЖИТЕ Учреждение",Заявка!$D$4=""),Заявка!$D$3,Заявка!$D$3&amp;", "&amp;Заявка!$D$4))</f>
        <v/>
      </c>
      <c r="D5" s="19"/>
      <c r="E5" s="19"/>
      <c r="F5" s="19"/>
      <c r="G5" s="21"/>
      <c r="I5" s="21"/>
      <c r="K5" s="3" t="str">
        <f t="shared" ca="1" si="0"/>
        <v/>
      </c>
    </row>
    <row r="6" spans="1:13" ht="19.5" customHeight="1" x14ac:dyDescent="0.25">
      <c r="B6" s="21" t="str">
        <f>IF(E6="","",IF(#REF!="","М или Ж",IF(G6="","дата рожд",IFERROR(#REF!&amp;VLOOKUP(K6,Справка!E$2:H$9,3,0),""))))</f>
        <v/>
      </c>
      <c r="C6" s="3" t="str">
        <f>IF(E6="","",IF(OR(Заявка!$D$4="УКАЖИТЕ Учреждение",Заявка!$D$4=""),Заявка!$D$3,Заявка!$D$3&amp;", "&amp;Заявка!$D$4))</f>
        <v/>
      </c>
      <c r="D6" s="19"/>
      <c r="E6" s="19"/>
      <c r="F6" s="19"/>
      <c r="G6" s="21"/>
      <c r="I6" s="21"/>
      <c r="K6" s="3" t="str">
        <f t="shared" ca="1" si="0"/>
        <v/>
      </c>
    </row>
    <row r="7" spans="1:13" ht="19.5" customHeight="1" x14ac:dyDescent="0.25">
      <c r="B7" s="21" t="str">
        <f>IF(E7="","",IF(#REF!="","М или Ж",IF(G7="","дата рожд",IFERROR(#REF!&amp;VLOOKUP(K7,Справка!E$2:H$9,3,0),""))))</f>
        <v/>
      </c>
      <c r="C7" s="3" t="str">
        <f>IF(E7="","",IF(OR(Заявка!$D$4="УКАЖИТЕ Учреждение",Заявка!$D$4=""),Заявка!$D$3,Заявка!$D$3&amp;", "&amp;Заявка!$D$4))</f>
        <v/>
      </c>
      <c r="D7" s="19"/>
      <c r="E7" s="19"/>
      <c r="F7" s="19"/>
      <c r="G7" s="21"/>
      <c r="I7" s="21"/>
      <c r="K7" s="3" t="str">
        <f t="shared" ca="1" si="0"/>
        <v/>
      </c>
    </row>
    <row r="8" spans="1:13" ht="19.5" customHeight="1" x14ac:dyDescent="0.25">
      <c r="B8" s="21" t="str">
        <f>IF(E8="","",IF(#REF!="","М или Ж",IF(G8="","дата рожд",IFERROR(#REF!&amp;VLOOKUP(K8,Справка!E$2:H$9,3,0),""))))</f>
        <v/>
      </c>
      <c r="C8" s="3" t="str">
        <f>IF(E8="","",IF(OR(Заявка!$D$4="УКАЖИТЕ Учреждение",Заявка!$D$4=""),Заявка!$D$3,Заявка!$D$3&amp;", "&amp;Заявка!$D$4))</f>
        <v/>
      </c>
      <c r="D8" s="19"/>
      <c r="E8" s="19"/>
      <c r="F8" s="19"/>
      <c r="G8" s="21"/>
      <c r="I8" s="21"/>
      <c r="K8" s="3" t="str">
        <f t="shared" ca="1" si="0"/>
        <v/>
      </c>
    </row>
    <row r="9" spans="1:13" ht="19.5" customHeight="1" x14ac:dyDescent="0.25">
      <c r="B9" s="21" t="str">
        <f>IF(E9="","",IF(#REF!="","М или Ж",IF(G9="","дата рожд",IFERROR(#REF!&amp;VLOOKUP(K9,Справка!E$2:H$9,3,0),""))))</f>
        <v/>
      </c>
      <c r="C9" s="3" t="str">
        <f>IF(E9="","",IF(OR(Заявка!$D$4="УКАЖИТЕ Учреждение",Заявка!$D$4=""),Заявка!$D$3,Заявка!$D$3&amp;", "&amp;Заявка!$D$4))</f>
        <v/>
      </c>
      <c r="D9" s="19"/>
      <c r="E9" s="19"/>
      <c r="F9" s="19"/>
      <c r="G9" s="21"/>
      <c r="I9" s="21"/>
      <c r="K9" s="3" t="str">
        <f t="shared" ca="1" si="0"/>
        <v/>
      </c>
    </row>
    <row r="10" spans="1:13" ht="19.5" customHeight="1" x14ac:dyDescent="0.25">
      <c r="B10" s="21" t="str">
        <f>IF(E10="","",IF(#REF!="","М или Ж",IF(G10="","дата рожд",IFERROR(#REF!&amp;VLOOKUP(K10,Справка!E$2:H$9,3,0),""))))</f>
        <v/>
      </c>
      <c r="C10" s="3" t="str">
        <f>IF(E10="","",IF(OR(Заявка!$D$4="УКАЖИТЕ Учреждение",Заявка!$D$4=""),Заявка!$D$3,Заявка!$D$3&amp;", "&amp;Заявка!$D$4))</f>
        <v/>
      </c>
      <c r="D10" s="19"/>
      <c r="E10" s="19"/>
      <c r="F10" s="19"/>
      <c r="G10" s="21"/>
      <c r="I10" s="21"/>
      <c r="K10" s="3" t="str">
        <f t="shared" ca="1" si="0"/>
        <v/>
      </c>
    </row>
    <row r="11" spans="1:13" ht="19.5" customHeight="1" x14ac:dyDescent="0.25">
      <c r="B11" s="21" t="str">
        <f>IF(E11="","",IF(#REF!="","М или Ж",IF(G11="","дата рожд",IFERROR(#REF!&amp;VLOOKUP(K11,Справка!E$2:H$9,3,0),""))))</f>
        <v/>
      </c>
      <c r="C11" s="3" t="str">
        <f>IF(E11="","",IF(OR(Заявка!$D$4="УКАЖИТЕ Учреждение",Заявка!$D$4=""),Заявка!$D$3,Заявка!$D$3&amp;", "&amp;Заявка!$D$4))</f>
        <v/>
      </c>
      <c r="D11" s="19"/>
      <c r="E11" s="19"/>
      <c r="F11" s="19"/>
      <c r="G11" s="21"/>
      <c r="I11" s="21"/>
      <c r="K11" s="3" t="str">
        <f t="shared" ca="1" si="0"/>
        <v/>
      </c>
    </row>
    <row r="12" spans="1:13" ht="19.5" customHeight="1" x14ac:dyDescent="0.25">
      <c r="B12" s="21" t="str">
        <f>IF(E12="","",IF(#REF!="","М или Ж",IF(G12="","дата рожд",IFERROR(#REF!&amp;VLOOKUP(K12,Справка!E$2:H$9,3,0),""))))</f>
        <v/>
      </c>
      <c r="C12" s="3" t="str">
        <f>IF(E12="","",IF(OR(Заявка!$D$4="УКАЖИТЕ Учреждение",Заявка!$D$4=""),Заявка!$D$3,Заявка!$D$3&amp;", "&amp;Заявка!$D$4))</f>
        <v/>
      </c>
      <c r="D12" s="19"/>
      <c r="E12" s="19"/>
      <c r="F12" s="19"/>
      <c r="G12" s="21"/>
      <c r="I12" s="21"/>
      <c r="K12" s="3" t="str">
        <f t="shared" ca="1" si="0"/>
        <v/>
      </c>
    </row>
    <row r="13" spans="1:13" ht="19.5" customHeight="1" x14ac:dyDescent="0.25">
      <c r="B13" s="21" t="str">
        <f>IF(E13="","",IF(#REF!="","М или Ж",IF(G13="","дата рожд",IFERROR(#REF!&amp;VLOOKUP(K13,Справка!E$2:H$9,3,0),""))))</f>
        <v/>
      </c>
      <c r="C13" s="3" t="str">
        <f>IF(E13="","",IF(OR(Заявка!$D$4="УКАЖИТЕ Учреждение",Заявка!$D$4=""),Заявка!$D$3,Заявка!$D$3&amp;", "&amp;Заявка!$D$4))</f>
        <v/>
      </c>
      <c r="D13" s="19"/>
      <c r="E13" s="19"/>
      <c r="F13" s="19"/>
      <c r="G13" s="21"/>
      <c r="I13" s="21"/>
      <c r="K13" s="3" t="str">
        <f t="shared" ca="1" si="0"/>
        <v/>
      </c>
    </row>
    <row r="14" spans="1:13" ht="19.5" customHeight="1" x14ac:dyDescent="0.25">
      <c r="B14" s="21" t="str">
        <f>IF(E14="","",IF(#REF!="","М или Ж",IF(G14="","дата рожд",IFERROR(#REF!&amp;VLOOKUP(K14,Справка!E$2:H$9,3,0),""))))</f>
        <v/>
      </c>
      <c r="C14" s="3" t="str">
        <f>IF(E14="","",IF(OR(Заявка!$D$4="УКАЖИТЕ Учреждение",Заявка!$D$4=""),Заявка!$D$3,Заявка!$D$3&amp;", "&amp;Заявка!$D$4))</f>
        <v/>
      </c>
      <c r="D14" s="19"/>
      <c r="E14" s="19"/>
      <c r="F14" s="19"/>
      <c r="G14" s="21"/>
      <c r="I14" s="21"/>
      <c r="K14" s="3" t="str">
        <f t="shared" ca="1" si="0"/>
        <v/>
      </c>
    </row>
    <row r="15" spans="1:13" ht="19.5" customHeight="1" x14ac:dyDescent="0.25">
      <c r="B15" s="21" t="str">
        <f>IF(E15="","",IF(#REF!="","М или Ж",IF(G15="","дата рожд",IFERROR(#REF!&amp;VLOOKUP(K15,Справка!E$2:H$9,3,0),""))))</f>
        <v/>
      </c>
      <c r="C15" s="3" t="str">
        <f>IF(E15="","",IF(OR(Заявка!$D$4="УКАЖИТЕ Учреждение",Заявка!$D$4=""),Заявка!$D$3,Заявка!$D$3&amp;", "&amp;Заявка!$D$4))</f>
        <v/>
      </c>
      <c r="D15" s="19"/>
      <c r="E15" s="19"/>
      <c r="F15" s="19"/>
      <c r="G15" s="21"/>
      <c r="I15" s="21"/>
      <c r="K15" s="3" t="str">
        <f t="shared" ca="1" si="0"/>
        <v/>
      </c>
    </row>
    <row r="16" spans="1:13" ht="19.5" customHeight="1" x14ac:dyDescent="0.25">
      <c r="B16" s="21" t="str">
        <f>IF(E16="","",IF(#REF!="","М или Ж",IF(G16="","дата рожд",IFERROR(#REF!&amp;VLOOKUP(K16,Справка!E$2:H$9,3,0),""))))</f>
        <v/>
      </c>
      <c r="C16" s="3" t="str">
        <f>IF(E16="","",IF(OR(Заявка!$D$4="УКАЖИТЕ Учреждение",Заявка!$D$4=""),Заявка!$D$3,Заявка!$D$3&amp;", "&amp;Заявка!$D$4))</f>
        <v/>
      </c>
      <c r="D16" s="19"/>
      <c r="E16" s="19"/>
      <c r="F16" s="19"/>
      <c r="G16" s="21"/>
      <c r="I16" s="21"/>
      <c r="K16" s="3" t="str">
        <f t="shared" ca="1" si="0"/>
        <v/>
      </c>
    </row>
    <row r="17" spans="2:11" ht="19.5" customHeight="1" x14ac:dyDescent="0.25">
      <c r="B17" s="21" t="str">
        <f>IF(E17="","",IF(#REF!="","М или Ж",IF(G17="","дата рожд",IFERROR(#REF!&amp;VLOOKUP(K17,Справка!E$2:H$9,3,0),""))))</f>
        <v/>
      </c>
      <c r="C17" s="3" t="str">
        <f>IF(E17="","",IF(OR(Заявка!$D$4="УКАЖИТЕ Учреждение",Заявка!$D$4=""),Заявка!$D$3,Заявка!$D$3&amp;", "&amp;Заявка!$D$4))</f>
        <v/>
      </c>
      <c r="D17" s="19"/>
      <c r="E17" s="19"/>
      <c r="F17" s="19"/>
      <c r="G17" s="21"/>
      <c r="I17" s="21"/>
      <c r="K17" s="3" t="str">
        <f t="shared" ca="1" si="0"/>
        <v/>
      </c>
    </row>
    <row r="18" spans="2:11" ht="19.5" customHeight="1" x14ac:dyDescent="0.25">
      <c r="B18" s="21" t="str">
        <f>IF(E18="","",IF(#REF!="","М или Ж",IF(G18="","дата рожд",IFERROR(#REF!&amp;VLOOKUP(K18,Справка!E$2:H$9,3,0),""))))</f>
        <v/>
      </c>
      <c r="C18" s="3" t="str">
        <f>IF(E18="","",IF(OR(Заявка!$D$4="УКАЖИТЕ Учреждение",Заявка!$D$4=""),Заявка!$D$3,Заявка!$D$3&amp;", "&amp;Заявка!$D$4))</f>
        <v/>
      </c>
      <c r="D18" s="19"/>
      <c r="E18" s="19"/>
      <c r="F18" s="19"/>
      <c r="G18" s="21"/>
      <c r="I18" s="21"/>
      <c r="K18" s="3" t="str">
        <f t="shared" ca="1" si="0"/>
        <v/>
      </c>
    </row>
    <row r="19" spans="2:11" ht="19.5" customHeight="1" x14ac:dyDescent="0.25">
      <c r="B19" s="21" t="str">
        <f>IF(E19="","",IF(#REF!="","М или Ж",IF(G19="","дата рожд",IFERROR(#REF!&amp;VLOOKUP(K19,Справка!E$2:H$9,3,0),""))))</f>
        <v/>
      </c>
      <c r="C19" s="3" t="str">
        <f>IF(E19="","",IF(OR(Заявка!$D$4="УКАЖИТЕ Учреждение",Заявка!$D$4=""),Заявка!$D$3,Заявка!$D$3&amp;", "&amp;Заявка!$D$4))</f>
        <v/>
      </c>
      <c r="D19" s="19"/>
      <c r="E19" s="19"/>
      <c r="F19" s="19"/>
      <c r="G19" s="21"/>
      <c r="I19" s="21"/>
      <c r="K19" s="3" t="str">
        <f t="shared" ca="1" si="0"/>
        <v/>
      </c>
    </row>
    <row r="20" spans="2:11" ht="19.5" customHeight="1" x14ac:dyDescent="0.25">
      <c r="B20" s="21" t="str">
        <f>IF(E20="","",IF(#REF!="","М или Ж",IF(G20="","дата рожд",IFERROR(#REF!&amp;VLOOKUP(K20,Справка!E$2:H$9,3,0),""))))</f>
        <v/>
      </c>
      <c r="C20" s="3" t="str">
        <f>IF(E20="","",IF(OR(Заявка!$D$4="УКАЖИТЕ Учреждение",Заявка!$D$4=""),Заявка!$D$3,Заявка!$D$3&amp;", "&amp;Заявка!$D$4))</f>
        <v/>
      </c>
      <c r="D20" s="19"/>
      <c r="E20" s="19"/>
      <c r="F20" s="19"/>
      <c r="G20" s="21"/>
      <c r="I20" s="21"/>
      <c r="K20" s="3" t="str">
        <f t="shared" ca="1" si="0"/>
        <v/>
      </c>
    </row>
    <row r="21" spans="2:11" ht="19.5" customHeight="1" x14ac:dyDescent="0.25">
      <c r="B21" s="21" t="str">
        <f>IF(E21="","",IF(#REF!="","М или Ж",IF(G21="","дата рожд",IFERROR(#REF!&amp;VLOOKUP(K21,Справка!E$2:H$9,3,0),""))))</f>
        <v/>
      </c>
      <c r="C21" s="3" t="str">
        <f>IF(E21="","",IF(OR(Заявка!$D$4="УКАЖИТЕ Учреждение",Заявка!$D$4=""),Заявка!$D$3,Заявка!$D$3&amp;", "&amp;Заявка!$D$4))</f>
        <v/>
      </c>
      <c r="D21" s="19"/>
      <c r="E21" s="19"/>
      <c r="F21" s="19"/>
      <c r="G21" s="21"/>
      <c r="I21" s="21"/>
    </row>
    <row r="22" spans="2:11" ht="9" customHeight="1" x14ac:dyDescent="0.25"/>
    <row r="23" spans="2:11" ht="15.75" customHeight="1" x14ac:dyDescent="0.25"/>
    <row r="24" spans="2:11" ht="15.75" customHeight="1" x14ac:dyDescent="0.25"/>
  </sheetData>
  <dataConsolidate/>
  <dataValidations count="1">
    <dataValidation type="list" allowBlank="1" showErrorMessage="1" sqref="I2:I21" xr:uid="{7A504A87-8B27-47F6-B5BB-6E800BA9C5D8}">
      <formula1>Разряд</formula1>
      <formula2>0</formula2>
    </dataValidation>
  </dataValidations>
  <printOptions horizontalCentered="1"/>
  <pageMargins left="0.39370078740157483" right="0.19685039370078741" top="0.39370078740157483" bottom="0.19685039370078741" header="0.43307086614173229" footer="0.23622047244094491"/>
  <pageSetup paperSize="9" scale="84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873FC-6437-4EC7-8253-664CD32A4A5B}">
  <sheetPr>
    <pageSetUpPr fitToPage="1"/>
  </sheetPr>
  <dimension ref="A1:J45"/>
  <sheetViews>
    <sheetView tabSelected="1" zoomScaleNormal="100" workbookViewId="0">
      <selection activeCell="C19" sqref="C19"/>
    </sheetView>
  </sheetViews>
  <sheetFormatPr defaultRowHeight="15" x14ac:dyDescent="0.25"/>
  <cols>
    <col min="1" max="1" width="5.7109375" style="3" customWidth="1"/>
    <col min="2" max="2" width="14.42578125" style="3" customWidth="1"/>
    <col min="3" max="3" width="16.140625" style="3" customWidth="1"/>
    <col min="4" max="4" width="19.7109375" style="3" customWidth="1"/>
    <col min="5" max="5" width="6.140625" style="16" customWidth="1"/>
    <col min="6" max="7" width="12.28515625" style="3" customWidth="1"/>
    <col min="8" max="8" width="8.5703125" style="3" customWidth="1"/>
    <col min="9" max="9" width="14.140625" style="3" bestFit="1" customWidth="1"/>
    <col min="10" max="10" width="33.42578125" style="3" customWidth="1"/>
    <col min="11" max="11" width="12.28515625" style="3" bestFit="1" customWidth="1"/>
    <col min="12" max="12" width="7.85546875" style="3" bestFit="1" customWidth="1"/>
    <col min="13" max="16384" width="9.140625" style="3"/>
  </cols>
  <sheetData>
    <row r="1" spans="1:10" s="28" customFormat="1" ht="61.5" customHeight="1" x14ac:dyDescent="0.25">
      <c r="G1" s="31" t="str">
        <f>"Приложение № 1 к положению о краевых соревнованиях по спортивному ориентированию  "&amp;_xlfn.TEXTAFTER(_xlfn.XLOOKUP(A5,Справка!J:J,Справка!J:J),"ю")</f>
        <v>Приложение № 1 к положению о краевых соревнованиях по спортивному ориентированию   "Кавказские предгорья"</v>
      </c>
      <c r="H1" s="31"/>
      <c r="I1" s="31"/>
    </row>
    <row r="2" spans="1:10" ht="15.75" x14ac:dyDescent="0.25">
      <c r="D2" s="4" t="s">
        <v>0</v>
      </c>
      <c r="G2" s="4"/>
      <c r="J2" s="19"/>
    </row>
    <row r="3" spans="1:10" ht="15.75" customHeight="1" x14ac:dyDescent="0.25">
      <c r="A3" s="5" t="s">
        <v>1</v>
      </c>
      <c r="D3" s="33" t="s">
        <v>39</v>
      </c>
      <c r="E3" s="33"/>
      <c r="F3" s="33"/>
      <c r="G3" s="33"/>
      <c r="H3" s="33"/>
      <c r="I3" s="33"/>
    </row>
    <row r="4" spans="1:10" ht="15.75" customHeight="1" x14ac:dyDescent="0.25">
      <c r="A4" s="3" t="s">
        <v>3</v>
      </c>
      <c r="D4" s="32" t="s">
        <v>92</v>
      </c>
      <c r="E4" s="32"/>
      <c r="F4" s="32"/>
      <c r="G4" s="32"/>
      <c r="H4" s="32"/>
      <c r="I4" s="32"/>
    </row>
    <row r="5" spans="1:10" ht="15.75" customHeight="1" x14ac:dyDescent="0.25">
      <c r="A5" s="25" t="s">
        <v>110</v>
      </c>
    </row>
    <row r="6" spans="1:10" ht="15.75" customHeight="1" x14ac:dyDescent="0.25">
      <c r="A6" s="5" t="str">
        <f>"проводимых в "&amp;_xlfn.XLOOKUP(A5,Справка!J:J,Справка!K:K)&amp;" "&amp;_xlfn.XLOOKUP(A5,Справка!J:J,(Справка!L:L))&amp;" г."</f>
        <v>проводимых в ст. Шапсугская, Абинский район 20-23.08.2026 г.</v>
      </c>
    </row>
    <row r="7" spans="1:10" ht="15.75" hidden="1" x14ac:dyDescent="0.25">
      <c r="A7" s="5"/>
    </row>
    <row r="8" spans="1:10" ht="49.5" customHeight="1" x14ac:dyDescent="0.25">
      <c r="A8" s="6" t="s">
        <v>4</v>
      </c>
      <c r="B8" s="6" t="s">
        <v>32</v>
      </c>
      <c r="C8" s="6" t="s">
        <v>33</v>
      </c>
      <c r="D8" s="6" t="s">
        <v>34</v>
      </c>
      <c r="E8" s="6" t="s">
        <v>5</v>
      </c>
      <c r="F8" s="6" t="s">
        <v>29</v>
      </c>
      <c r="G8" s="6" t="s">
        <v>7</v>
      </c>
      <c r="H8" s="6" t="s">
        <v>6</v>
      </c>
      <c r="I8" s="6" t="s">
        <v>8</v>
      </c>
    </row>
    <row r="9" spans="1:10" ht="19.5" customHeight="1" x14ac:dyDescent="0.25">
      <c r="A9" s="14">
        <f>IF(B9="","",COUNTA(B$9:B9))</f>
        <v>1</v>
      </c>
      <c r="B9" s="7" t="s">
        <v>31</v>
      </c>
      <c r="C9" s="7" t="s">
        <v>35</v>
      </c>
      <c r="D9" s="7" t="s">
        <v>36</v>
      </c>
      <c r="E9" s="6" t="s">
        <v>30</v>
      </c>
      <c r="F9" s="13">
        <v>40179</v>
      </c>
      <c r="G9" s="6" t="s">
        <v>12</v>
      </c>
      <c r="H9" s="14" t="str">
        <f ca="1">IF(B9="","",IF(E9="","М или Ж",IF(F9="","дата рожд",IFERROR(E9&amp;VLOOKUP(IF(F9="","",YEAR(TODAY())-YEAR(F9)),Справка!E$2:H$9,3,0),""))))</f>
        <v>М16</v>
      </c>
      <c r="I9" s="8"/>
    </row>
    <row r="10" spans="1:10" ht="19.5" customHeight="1" x14ac:dyDescent="0.25">
      <c r="A10" s="14" t="str">
        <f>IF(B10="","",COUNTA(B$9:B10))</f>
        <v/>
      </c>
      <c r="B10" s="7"/>
      <c r="C10" s="7"/>
      <c r="D10" s="7"/>
      <c r="E10" s="6"/>
      <c r="F10" s="13"/>
      <c r="G10" s="6"/>
      <c r="H10" s="14" t="str">
        <f>IF(B10="","",IF(E10="","М или Ж",IF(F10="","дата рожд",IFERROR(E10&amp;VLOOKUP(L10,Справка!E$2:H$9,3,0),""))))</f>
        <v/>
      </c>
      <c r="I10" s="8"/>
    </row>
    <row r="11" spans="1:10" ht="19.5" customHeight="1" x14ac:dyDescent="0.25">
      <c r="A11" s="14" t="str">
        <f>IF(B11="","",COUNTA(B$9:B11))</f>
        <v/>
      </c>
      <c r="B11" s="7"/>
      <c r="C11" s="7"/>
      <c r="D11" s="7"/>
      <c r="E11" s="6"/>
      <c r="F11" s="6"/>
      <c r="G11" s="6"/>
      <c r="H11" s="14" t="str">
        <f>IF(B11="","",IF(E11="","М или Ж",IF(F11="","дата рожд",IFERROR(E11&amp;VLOOKUP(L11,Справка!E$2:H$9,3,0),""))))</f>
        <v/>
      </c>
      <c r="I11" s="8"/>
    </row>
    <row r="12" spans="1:10" ht="19.5" customHeight="1" x14ac:dyDescent="0.25">
      <c r="A12" s="14" t="str">
        <f>IF(B12="","",COUNTA(B$9:B12))</f>
        <v/>
      </c>
      <c r="B12" s="7"/>
      <c r="C12" s="7"/>
      <c r="D12" s="7"/>
      <c r="E12" s="6"/>
      <c r="F12" s="6"/>
      <c r="G12" s="6"/>
      <c r="H12" s="14" t="str">
        <f>IF(B12="","",IF(E12="","М или Ж",IF(F12="","дата рожд",IFERROR(E12&amp;VLOOKUP(L12,Справка!E$2:H$9,3,0),""))))</f>
        <v/>
      </c>
      <c r="I12" s="8"/>
    </row>
    <row r="13" spans="1:10" ht="19.5" customHeight="1" x14ac:dyDescent="0.25">
      <c r="A13" s="14" t="str">
        <f>IF(B13="","",COUNTA(B$9:B13))</f>
        <v/>
      </c>
      <c r="B13" s="7"/>
      <c r="C13" s="7"/>
      <c r="D13" s="7"/>
      <c r="E13" s="6"/>
      <c r="F13" s="6"/>
      <c r="G13" s="6"/>
      <c r="H13" s="14" t="str">
        <f>IF(B13="","",IF(E13="","М или Ж",IF(F13="","дата рожд",IFERROR(E13&amp;VLOOKUP(L13,Справка!E$2:H$9,3,0),""))))</f>
        <v/>
      </c>
      <c r="I13" s="8"/>
    </row>
    <row r="14" spans="1:10" ht="19.5" customHeight="1" x14ac:dyDescent="0.25">
      <c r="A14" s="14" t="str">
        <f>IF(B14="","",COUNTA(B$9:B14))</f>
        <v/>
      </c>
      <c r="B14" s="7"/>
      <c r="C14" s="7"/>
      <c r="D14" s="7"/>
      <c r="E14" s="6"/>
      <c r="F14" s="6"/>
      <c r="G14" s="6"/>
      <c r="H14" s="14" t="str">
        <f>IF(B14="","",IF(E14="","М или Ж",IF(F14="","дата рожд",IFERROR(E14&amp;VLOOKUP(L14,Справка!E$2:H$9,3,0),""))))</f>
        <v/>
      </c>
      <c r="I14" s="8"/>
    </row>
    <row r="15" spans="1:10" ht="19.5" customHeight="1" x14ac:dyDescent="0.25">
      <c r="A15" s="14" t="str">
        <f>IF(B15="","",COUNTA(B$9:B15))</f>
        <v/>
      </c>
      <c r="B15" s="7"/>
      <c r="C15" s="7"/>
      <c r="D15" s="7"/>
      <c r="E15" s="6"/>
      <c r="F15" s="6"/>
      <c r="G15" s="6"/>
      <c r="H15" s="14" t="str">
        <f>IF(B15="","",IF(E15="","М или Ж",IF(F15="","дата рожд",IFERROR(E15&amp;VLOOKUP(L15,Справка!E$2:H$9,3,0),""))))</f>
        <v/>
      </c>
      <c r="I15" s="8"/>
    </row>
    <row r="16" spans="1:10" ht="19.5" customHeight="1" x14ac:dyDescent="0.25">
      <c r="A16" s="14" t="str">
        <f>IF(B16="","",COUNTA(B$9:B16))</f>
        <v/>
      </c>
      <c r="B16" s="7"/>
      <c r="C16" s="7"/>
      <c r="D16" s="7"/>
      <c r="E16" s="6"/>
      <c r="F16" s="6"/>
      <c r="G16" s="6"/>
      <c r="H16" s="14" t="str">
        <f>IF(B16="","",IF(E16="","М или Ж",IF(F16="","дата рожд",IFERROR(E16&amp;VLOOKUP(L16,Справка!E$2:H$9,3,0),""))))</f>
        <v/>
      </c>
      <c r="I16" s="8"/>
    </row>
    <row r="17" spans="1:9" ht="19.5" customHeight="1" x14ac:dyDescent="0.25">
      <c r="A17" s="14" t="str">
        <f>IF(B17="","",COUNTA(B$9:B17))</f>
        <v/>
      </c>
      <c r="B17" s="7"/>
      <c r="C17" s="7"/>
      <c r="D17" s="7"/>
      <c r="E17" s="6"/>
      <c r="F17" s="6"/>
      <c r="G17" s="6"/>
      <c r="H17" s="14" t="str">
        <f>IF(B17="","",IF(E17="","М или Ж",IF(F17="","дата рожд",IFERROR(E17&amp;VLOOKUP(L17,Справка!E$2:H$9,3,0),""))))</f>
        <v/>
      </c>
      <c r="I17" s="8"/>
    </row>
    <row r="18" spans="1:9" ht="19.5" customHeight="1" x14ac:dyDescent="0.25">
      <c r="A18" s="14" t="str">
        <f>IF(B18="","",COUNTA(B$9:B18))</f>
        <v/>
      </c>
      <c r="B18" s="7"/>
      <c r="C18" s="7"/>
      <c r="D18" s="7"/>
      <c r="E18" s="6"/>
      <c r="F18" s="6"/>
      <c r="G18" s="6"/>
      <c r="H18" s="14" t="str">
        <f>IF(B18="","",IF(E18="","М или Ж",IF(F18="","дата рожд",IFERROR(E18&amp;VLOOKUP(L18,Справка!E$2:H$9,3,0),""))))</f>
        <v/>
      </c>
      <c r="I18" s="8"/>
    </row>
    <row r="19" spans="1:9" ht="19.5" customHeight="1" x14ac:dyDescent="0.25">
      <c r="A19" s="14" t="str">
        <f>IF(B19="","",COUNTA(B$9:B19))</f>
        <v/>
      </c>
      <c r="B19" s="7"/>
      <c r="C19" s="7"/>
      <c r="D19" s="7"/>
      <c r="E19" s="6"/>
      <c r="F19" s="6"/>
      <c r="G19" s="6"/>
      <c r="H19" s="14" t="str">
        <f>IF(B19="","",IF(E19="","М или Ж",IF(F19="","дата рожд",IFERROR(E19&amp;VLOOKUP(L19,Справка!E$2:H$9,3,0),""))))</f>
        <v/>
      </c>
      <c r="I19" s="8"/>
    </row>
    <row r="20" spans="1:9" ht="19.5" customHeight="1" x14ac:dyDescent="0.25">
      <c r="A20" s="14" t="str">
        <f>IF(B20="","",COUNTA(B$9:B20))</f>
        <v/>
      </c>
      <c r="B20" s="7"/>
      <c r="C20" s="7"/>
      <c r="D20" s="7"/>
      <c r="E20" s="6"/>
      <c r="F20" s="6"/>
      <c r="G20" s="6"/>
      <c r="H20" s="14" t="str">
        <f>IF(B20="","",IF(E20="","М или Ж",IF(F20="","дата рожд",IFERROR(E20&amp;VLOOKUP(L20,Справка!E$2:H$9,3,0),""))))</f>
        <v/>
      </c>
      <c r="I20" s="8"/>
    </row>
    <row r="21" spans="1:9" ht="19.5" customHeight="1" x14ac:dyDescent="0.25">
      <c r="A21" s="14" t="str">
        <f>IF(B21="","",COUNTA(B$9:B21))</f>
        <v/>
      </c>
      <c r="B21" s="7"/>
      <c r="C21" s="7"/>
      <c r="D21" s="7"/>
      <c r="E21" s="6"/>
      <c r="F21" s="6"/>
      <c r="G21" s="6"/>
      <c r="H21" s="14" t="str">
        <f>IF(B21="","",IF(E21="","М или Ж",IF(F21="","дата рожд",IFERROR(E21&amp;VLOOKUP(L21,Справка!E$2:H$9,3,0),""))))</f>
        <v/>
      </c>
      <c r="I21" s="8"/>
    </row>
    <row r="22" spans="1:9" ht="19.5" customHeight="1" x14ac:dyDescent="0.25">
      <c r="A22" s="14" t="str">
        <f>IF(B22="","",COUNTA(B$9:B22))</f>
        <v/>
      </c>
      <c r="B22" s="7"/>
      <c r="C22" s="7"/>
      <c r="D22" s="7"/>
      <c r="E22" s="6"/>
      <c r="F22" s="6"/>
      <c r="G22" s="6"/>
      <c r="H22" s="14" t="str">
        <f>IF(B22="","",IF(E22="","М или Ж",IF(F22="","дата рожд",IFERROR(E22&amp;VLOOKUP(L22,Справка!E$2:H$9,3,0),""))))</f>
        <v/>
      </c>
      <c r="I22" s="8"/>
    </row>
    <row r="23" spans="1:9" ht="19.5" customHeight="1" x14ac:dyDescent="0.25">
      <c r="A23" s="14" t="str">
        <f>IF(B23="","",COUNTA(B$9:B23))</f>
        <v/>
      </c>
      <c r="B23" s="7"/>
      <c r="C23" s="7"/>
      <c r="D23" s="7"/>
      <c r="E23" s="6"/>
      <c r="F23" s="6"/>
      <c r="G23" s="6"/>
      <c r="H23" s="14" t="str">
        <f>IF(B23="","",IF(E23="","М или Ж",IF(F23="","дата рожд",IFERROR(E23&amp;VLOOKUP(L23,Справка!E$2:H$9,3,0),""))))</f>
        <v/>
      </c>
      <c r="I23" s="8"/>
    </row>
    <row r="24" spans="1:9" ht="19.5" customHeight="1" x14ac:dyDescent="0.25">
      <c r="A24" s="14" t="str">
        <f>IF(B24="","",COUNTA(B$9:B24))</f>
        <v/>
      </c>
      <c r="B24" s="7"/>
      <c r="C24" s="7"/>
      <c r="D24" s="7"/>
      <c r="E24" s="6"/>
      <c r="F24" s="6"/>
      <c r="G24" s="6"/>
      <c r="H24" s="14" t="str">
        <f>IF(B24="","",IF(E24="","М или Ж",IF(F24="","дата рожд",IFERROR(E24&amp;VLOOKUP(L24,Справка!E$2:H$9,3,0),""))))</f>
        <v/>
      </c>
      <c r="I24" s="8"/>
    </row>
    <row r="25" spans="1:9" ht="19.5" customHeight="1" x14ac:dyDescent="0.25">
      <c r="A25" s="14" t="str">
        <f>IF(B25="","",COUNTA(B$9:B25))</f>
        <v/>
      </c>
      <c r="B25" s="7"/>
      <c r="C25" s="7"/>
      <c r="D25" s="7"/>
      <c r="E25" s="6"/>
      <c r="F25" s="6"/>
      <c r="G25" s="6"/>
      <c r="H25" s="14" t="str">
        <f>IF(B25="","",IF(E25="","М или Ж",IF(F25="","дата рожд",IFERROR(E25&amp;VLOOKUP(L25,Справка!E$2:H$9,3,0),""))))</f>
        <v/>
      </c>
      <c r="I25" s="8"/>
    </row>
    <row r="26" spans="1:9" ht="19.5" customHeight="1" x14ac:dyDescent="0.25">
      <c r="A26" s="14" t="str">
        <f>IF(B26="","",COUNTA(B$9:B26))</f>
        <v/>
      </c>
      <c r="B26" s="7"/>
      <c r="C26" s="7"/>
      <c r="D26" s="7"/>
      <c r="E26" s="6"/>
      <c r="F26" s="6"/>
      <c r="G26" s="6"/>
      <c r="H26" s="14" t="str">
        <f>IF(B26="","",IF(E26="","М или Ж",IF(F26="","дата рожд",IFERROR(E26&amp;VLOOKUP(L26,Справка!E$2:H$9,3,0),""))))</f>
        <v/>
      </c>
      <c r="I26" s="8"/>
    </row>
    <row r="27" spans="1:9" ht="19.5" customHeight="1" x14ac:dyDescent="0.25">
      <c r="A27" s="14" t="str">
        <f>IF(B27="","",COUNTA(B$9:B27))</f>
        <v/>
      </c>
      <c r="B27" s="7"/>
      <c r="C27" s="7"/>
      <c r="D27" s="7"/>
      <c r="E27" s="6"/>
      <c r="F27" s="6"/>
      <c r="G27" s="6"/>
      <c r="H27" s="14" t="str">
        <f>IF(B27="","",IF(E27="","М или Ж",IF(F27="","дата рожд",IFERROR(E27&amp;VLOOKUP(L27,Справка!E$2:H$9,3,0),""))))</f>
        <v/>
      </c>
      <c r="I27" s="8"/>
    </row>
    <row r="28" spans="1:9" ht="19.5" customHeight="1" x14ac:dyDescent="0.25">
      <c r="A28" s="14" t="str">
        <f>IF(B28="","",COUNTA(B$9:B28))</f>
        <v/>
      </c>
      <c r="B28" s="7"/>
      <c r="C28" s="7"/>
      <c r="D28" s="7"/>
      <c r="E28" s="6"/>
      <c r="F28" s="6"/>
      <c r="G28" s="6"/>
      <c r="H28" s="14" t="str">
        <f>IF(B28="","",IF(E28="","М или Ж",IF(F28="","дата рожд",IFERROR(E28&amp;VLOOKUP(L28,Справка!E$2:H$9,3,0),""))))</f>
        <v/>
      </c>
      <c r="I28" s="8"/>
    </row>
    <row r="29" spans="1:9" ht="19.5" customHeight="1" x14ac:dyDescent="0.25">
      <c r="A29" s="14" t="str">
        <f>IF(B29="","",COUNTA(B$9:B29))</f>
        <v/>
      </c>
      <c r="B29" s="7"/>
      <c r="C29" s="7"/>
      <c r="D29" s="7"/>
      <c r="E29" s="6"/>
      <c r="F29" s="6"/>
      <c r="G29" s="6"/>
      <c r="H29" s="14" t="str">
        <f>IF(B29="","",IF(E29="","М или Ж",IF(F29="","дата рожд",IFERROR(E29&amp;VLOOKUP(L29,Справка!E$2:H$9,3,0),""))))</f>
        <v/>
      </c>
      <c r="I29" s="8"/>
    </row>
    <row r="30" spans="1:9" ht="19.5" customHeight="1" x14ac:dyDescent="0.25">
      <c r="A30" s="14" t="str">
        <f>IF(B30="","",COUNTA(B$9:B30))</f>
        <v/>
      </c>
      <c r="B30" s="7"/>
      <c r="C30" s="7"/>
      <c r="D30" s="7"/>
      <c r="E30" s="6"/>
      <c r="F30" s="6"/>
      <c r="G30" s="6"/>
      <c r="H30" s="14" t="str">
        <f>IF(B30="","",IF(E30="","М или Ж",IF(F30="","дата рожд",IFERROR(E30&amp;VLOOKUP(L30,Справка!E$2:H$9,3,0),""))))</f>
        <v/>
      </c>
      <c r="I30" s="8"/>
    </row>
    <row r="31" spans="1:9" ht="19.5" customHeight="1" x14ac:dyDescent="0.25">
      <c r="A31" s="14" t="str">
        <f>IF(B31="","",COUNTA(B$9:B31))</f>
        <v/>
      </c>
      <c r="B31" s="7"/>
      <c r="C31" s="7"/>
      <c r="D31" s="7"/>
      <c r="E31" s="6"/>
      <c r="F31" s="6"/>
      <c r="G31" s="6"/>
      <c r="H31" s="14" t="str">
        <f>IF(B31="","",IF(E31="","М или Ж",IF(F31="","дата рожд",IFERROR(E31&amp;VLOOKUP(L31,Справка!E$2:H$9,3,0),""))))</f>
        <v/>
      </c>
      <c r="I31" s="8"/>
    </row>
    <row r="32" spans="1:9" ht="19.5" customHeight="1" x14ac:dyDescent="0.25">
      <c r="A32" s="14" t="str">
        <f>IF(B32="","",COUNTA(B$9:B32))</f>
        <v/>
      </c>
      <c r="B32" s="7"/>
      <c r="C32" s="7"/>
      <c r="D32" s="7"/>
      <c r="E32" s="6"/>
      <c r="F32" s="6"/>
      <c r="G32" s="6"/>
      <c r="H32" s="14" t="str">
        <f>IF(B32="","",IF(E32="","М или Ж",IF(F32="","дата рожд",IFERROR(E32&amp;VLOOKUP(L32,Справка!E$2:H$9,3,0),""))))</f>
        <v/>
      </c>
      <c r="I32" s="8"/>
    </row>
    <row r="33" spans="1:10" ht="19.5" customHeight="1" x14ac:dyDescent="0.25">
      <c r="A33" s="14" t="str">
        <f>IF(B33="","",COUNTA(B$9:B33))</f>
        <v/>
      </c>
      <c r="B33" s="7"/>
      <c r="C33" s="7"/>
      <c r="D33" s="7"/>
      <c r="E33" s="6"/>
      <c r="F33" s="6"/>
      <c r="G33" s="6"/>
      <c r="H33" s="14" t="str">
        <f>IF(B33="","",IF(E33="","М или Ж",IF(F33="","дата рожд",IFERROR(E33&amp;VLOOKUP(L33,Справка!E$2:H$9,3,0),""))))</f>
        <v/>
      </c>
      <c r="I33" s="8"/>
    </row>
    <row r="34" spans="1:10" ht="11.25" customHeight="1" x14ac:dyDescent="0.25">
      <c r="A34" s="5"/>
    </row>
    <row r="35" spans="1:10" ht="15.75" customHeight="1" x14ac:dyDescent="0.25">
      <c r="A35" s="5" t="s">
        <v>104</v>
      </c>
      <c r="C35" s="17"/>
      <c r="D35" s="17"/>
      <c r="E35" s="27"/>
      <c r="F35" s="17"/>
      <c r="G35" s="17"/>
      <c r="H35" s="16" t="s">
        <v>37</v>
      </c>
      <c r="I35" s="17"/>
    </row>
    <row r="36" spans="1:10" x14ac:dyDescent="0.25">
      <c r="A36" s="9" t="s">
        <v>105</v>
      </c>
      <c r="B36" s="9"/>
      <c r="C36" s="9"/>
      <c r="D36" s="9"/>
      <c r="E36" s="15"/>
      <c r="F36" s="9"/>
      <c r="G36" s="9"/>
      <c r="J36" s="10"/>
    </row>
    <row r="37" spans="1:10" ht="15.75" x14ac:dyDescent="0.25">
      <c r="A37" s="5" t="s">
        <v>106</v>
      </c>
      <c r="B37" s="9"/>
      <c r="C37" s="29"/>
      <c r="D37" s="29"/>
      <c r="E37" s="30"/>
      <c r="F37" s="29"/>
      <c r="G37" s="29"/>
      <c r="H37" s="16" t="s">
        <v>37</v>
      </c>
      <c r="I37" s="17"/>
      <c r="J37" s="10"/>
    </row>
    <row r="38" spans="1:10" x14ac:dyDescent="0.25">
      <c r="A38" s="9" t="s">
        <v>105</v>
      </c>
      <c r="C38" s="9"/>
      <c r="D38" s="9"/>
      <c r="E38" s="10"/>
    </row>
    <row r="39" spans="1:10" ht="15.75" customHeight="1" x14ac:dyDescent="0.25">
      <c r="A39" s="5" t="s">
        <v>107</v>
      </c>
    </row>
    <row r="40" spans="1:10" ht="11.25" customHeight="1" x14ac:dyDescent="0.25">
      <c r="A40" s="9" t="s">
        <v>9</v>
      </c>
    </row>
    <row r="41" spans="1:10" x14ac:dyDescent="0.25">
      <c r="A41" s="9"/>
    </row>
    <row r="42" spans="1:10" ht="15.75" customHeight="1" x14ac:dyDescent="0.25">
      <c r="A42" s="5" t="s">
        <v>108</v>
      </c>
    </row>
    <row r="43" spans="1:10" x14ac:dyDescent="0.25">
      <c r="A43" s="9" t="s">
        <v>89</v>
      </c>
      <c r="F43" s="11"/>
      <c r="G43" s="11"/>
    </row>
    <row r="44" spans="1:10" ht="15.75" customHeight="1" x14ac:dyDescent="0.25">
      <c r="A44" s="5"/>
    </row>
    <row r="45" spans="1:10" ht="15.75" customHeight="1" x14ac:dyDescent="0.25">
      <c r="A45" s="12"/>
    </row>
  </sheetData>
  <dataConsolidate/>
  <mergeCells count="3">
    <mergeCell ref="G1:I1"/>
    <mergeCell ref="D4:I4"/>
    <mergeCell ref="D3:I3"/>
  </mergeCells>
  <dataValidations count="3">
    <dataValidation type="list" allowBlank="1" showInputMessage="1" showErrorMessage="1" sqref="E9:E33" xr:uid="{D94454A4-F62E-491E-8BB3-5F25550CE86F}">
      <formula1>"Ж,М"</formula1>
    </dataValidation>
    <dataValidation type="list" allowBlank="1" showErrorMessage="1" sqref="G9:G19" xr:uid="{4E30B34A-52A0-4F8A-A986-F4E3D26B1227}">
      <formula1>Разряд</formula1>
      <formula2>0</formula2>
    </dataValidation>
    <dataValidation type="list" allowBlank="1" showErrorMessage="1" sqref="D3" xr:uid="{83601F94-1D1C-45D8-8379-3B2323ED2128}">
      <formula1>КодМО</formula1>
      <formula2>0</formula2>
    </dataValidation>
  </dataValidations>
  <printOptions horizontalCentered="1"/>
  <pageMargins left="0.39370078740157483" right="0.19685039370078741" top="0.39370078740157483" bottom="0.19685039370078741" header="0.43307086614173229" footer="0.23622047244094491"/>
  <pageSetup paperSize="9" scale="89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8094B25-A7BF-4FAE-BF91-8E72A3E45739}">
          <x14:formula1>
            <xm:f>Справка!$J:$J</xm:f>
          </x14:formula1>
          <xm:sqref>A5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62A10-DC28-4067-9828-5D677AD64D44}">
  <dimension ref="A1:M45"/>
  <sheetViews>
    <sheetView topLeftCell="B1" workbookViewId="0">
      <selection activeCell="K12" sqref="K12"/>
    </sheetView>
  </sheetViews>
  <sheetFormatPr defaultColWidth="9" defaultRowHeight="15" x14ac:dyDescent="0.25"/>
  <cols>
    <col min="1" max="1" width="29.85546875" bestFit="1" customWidth="1"/>
    <col min="3" max="3" width="28" customWidth="1"/>
    <col min="7" max="7" width="4.140625" customWidth="1"/>
    <col min="10" max="10" width="111.7109375" bestFit="1" customWidth="1"/>
    <col min="11" max="11" width="35.85546875" bestFit="1" customWidth="1"/>
    <col min="12" max="12" width="12.85546875" bestFit="1" customWidth="1"/>
    <col min="13" max="13" width="10.140625" bestFit="1" customWidth="1"/>
  </cols>
  <sheetData>
    <row r="1" spans="1:13" x14ac:dyDescent="0.25">
      <c r="A1" s="1" t="s">
        <v>2</v>
      </c>
      <c r="C1" s="2" t="s">
        <v>10</v>
      </c>
      <c r="E1">
        <v>2026</v>
      </c>
      <c r="F1" t="s">
        <v>90</v>
      </c>
      <c r="G1" t="s">
        <v>91</v>
      </c>
      <c r="H1" t="s">
        <v>83</v>
      </c>
      <c r="K1" t="s">
        <v>95</v>
      </c>
      <c r="L1" t="s">
        <v>96</v>
      </c>
    </row>
    <row r="2" spans="1:13" x14ac:dyDescent="0.25">
      <c r="A2" t="s">
        <v>39</v>
      </c>
      <c r="C2" t="s">
        <v>11</v>
      </c>
      <c r="E2">
        <f t="shared" ref="E2:E11" si="0">E$1-F2</f>
        <v>11</v>
      </c>
      <c r="F2">
        <v>2015</v>
      </c>
      <c r="G2">
        <v>12</v>
      </c>
      <c r="H2" t="s">
        <v>13</v>
      </c>
      <c r="J2" t="s">
        <v>100</v>
      </c>
    </row>
    <row r="3" spans="1:13" x14ac:dyDescent="0.25">
      <c r="A3" t="s">
        <v>40</v>
      </c>
      <c r="C3" t="s">
        <v>12</v>
      </c>
      <c r="E3">
        <f t="shared" si="0"/>
        <v>12</v>
      </c>
      <c r="F3">
        <v>2014</v>
      </c>
      <c r="G3">
        <v>12</v>
      </c>
      <c r="H3" t="s">
        <v>15</v>
      </c>
      <c r="J3" t="s">
        <v>101</v>
      </c>
    </row>
    <row r="4" spans="1:13" x14ac:dyDescent="0.25">
      <c r="A4" t="s">
        <v>41</v>
      </c>
      <c r="C4" t="s">
        <v>14</v>
      </c>
      <c r="E4">
        <f t="shared" si="0"/>
        <v>13</v>
      </c>
      <c r="F4">
        <v>2013</v>
      </c>
      <c r="G4">
        <v>14</v>
      </c>
      <c r="H4" t="s">
        <v>17</v>
      </c>
      <c r="J4" t="s">
        <v>102</v>
      </c>
    </row>
    <row r="5" spans="1:13" ht="15.75" x14ac:dyDescent="0.25">
      <c r="A5" t="s">
        <v>42</v>
      </c>
      <c r="C5" t="s">
        <v>16</v>
      </c>
      <c r="E5">
        <f t="shared" si="0"/>
        <v>14</v>
      </c>
      <c r="F5">
        <v>2012</v>
      </c>
      <c r="G5">
        <v>14</v>
      </c>
      <c r="H5" t="s">
        <v>19</v>
      </c>
      <c r="J5" s="5" t="s">
        <v>28</v>
      </c>
      <c r="K5" t="s">
        <v>46</v>
      </c>
      <c r="L5" t="s">
        <v>103</v>
      </c>
    </row>
    <row r="6" spans="1:13" ht="15.75" x14ac:dyDescent="0.25">
      <c r="A6" t="s">
        <v>43</v>
      </c>
      <c r="C6" t="s">
        <v>18</v>
      </c>
      <c r="E6">
        <f t="shared" si="0"/>
        <v>15</v>
      </c>
      <c r="F6">
        <v>2011</v>
      </c>
      <c r="G6">
        <v>16</v>
      </c>
      <c r="H6" t="s">
        <v>22</v>
      </c>
      <c r="J6" s="5" t="s">
        <v>93</v>
      </c>
      <c r="K6" t="s">
        <v>97</v>
      </c>
      <c r="L6" s="26" t="s">
        <v>99</v>
      </c>
      <c r="M6" s="26">
        <v>46187</v>
      </c>
    </row>
    <row r="7" spans="1:13" ht="15.75" x14ac:dyDescent="0.25">
      <c r="A7" t="s">
        <v>44</v>
      </c>
      <c r="C7" t="s">
        <v>20</v>
      </c>
      <c r="E7">
        <f t="shared" si="0"/>
        <v>16</v>
      </c>
      <c r="F7">
        <v>2010</v>
      </c>
      <c r="G7">
        <v>16</v>
      </c>
      <c r="H7" t="s">
        <v>24</v>
      </c>
      <c r="J7" s="5" t="s">
        <v>94</v>
      </c>
      <c r="K7" t="s">
        <v>98</v>
      </c>
      <c r="L7" s="26" t="s">
        <v>109</v>
      </c>
      <c r="M7" s="26">
        <v>46257</v>
      </c>
    </row>
    <row r="8" spans="1:13" x14ac:dyDescent="0.25">
      <c r="A8" t="s">
        <v>45</v>
      </c>
      <c r="C8" t="s">
        <v>21</v>
      </c>
      <c r="E8">
        <f t="shared" si="0"/>
        <v>17</v>
      </c>
      <c r="F8">
        <v>2009</v>
      </c>
      <c r="G8">
        <v>18</v>
      </c>
      <c r="H8" t="s">
        <v>26</v>
      </c>
    </row>
    <row r="9" spans="1:13" x14ac:dyDescent="0.25">
      <c r="A9" t="s">
        <v>46</v>
      </c>
      <c r="C9" t="s">
        <v>23</v>
      </c>
      <c r="E9">
        <f t="shared" si="0"/>
        <v>18</v>
      </c>
      <c r="F9">
        <v>2008</v>
      </c>
      <c r="G9">
        <v>18</v>
      </c>
      <c r="H9" t="s">
        <v>27</v>
      </c>
    </row>
    <row r="10" spans="1:13" x14ac:dyDescent="0.25">
      <c r="A10" t="s">
        <v>47</v>
      </c>
      <c r="C10" t="s">
        <v>25</v>
      </c>
      <c r="E10">
        <f t="shared" si="0"/>
        <v>19</v>
      </c>
      <c r="F10">
        <v>2007</v>
      </c>
    </row>
    <row r="11" spans="1:13" x14ac:dyDescent="0.25">
      <c r="A11" t="s">
        <v>48</v>
      </c>
      <c r="E11">
        <f t="shared" si="0"/>
        <v>20</v>
      </c>
      <c r="F11">
        <v>2006</v>
      </c>
    </row>
    <row r="12" spans="1:13" x14ac:dyDescent="0.25">
      <c r="A12" t="s">
        <v>49</v>
      </c>
    </row>
    <row r="13" spans="1:13" x14ac:dyDescent="0.25">
      <c r="A13" t="s">
        <v>50</v>
      </c>
    </row>
    <row r="14" spans="1:13" x14ac:dyDescent="0.25">
      <c r="A14" t="s">
        <v>51</v>
      </c>
    </row>
    <row r="15" spans="1:13" x14ac:dyDescent="0.25">
      <c r="A15" t="s">
        <v>52</v>
      </c>
    </row>
    <row r="16" spans="1:13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  <row r="31" spans="1:1" x14ac:dyDescent="0.25">
      <c r="A31" t="s">
        <v>68</v>
      </c>
    </row>
    <row r="32" spans="1:1" x14ac:dyDescent="0.25">
      <c r="A32" t="s">
        <v>69</v>
      </c>
    </row>
    <row r="33" spans="1:1" x14ac:dyDescent="0.25">
      <c r="A33" t="s">
        <v>70</v>
      </c>
    </row>
    <row r="34" spans="1:1" x14ac:dyDescent="0.25">
      <c r="A34" t="s">
        <v>71</v>
      </c>
    </row>
    <row r="35" spans="1:1" x14ac:dyDescent="0.25">
      <c r="A35" t="s">
        <v>72</v>
      </c>
    </row>
    <row r="36" spans="1:1" x14ac:dyDescent="0.25">
      <c r="A36" t="s">
        <v>73</v>
      </c>
    </row>
    <row r="37" spans="1:1" x14ac:dyDescent="0.25">
      <c r="A37" t="s">
        <v>74</v>
      </c>
    </row>
    <row r="38" spans="1:1" x14ac:dyDescent="0.25">
      <c r="A38" t="s">
        <v>75</v>
      </c>
    </row>
    <row r="39" spans="1:1" x14ac:dyDescent="0.25">
      <c r="A39" t="s">
        <v>76</v>
      </c>
    </row>
    <row r="40" spans="1:1" x14ac:dyDescent="0.25">
      <c r="A40" t="s">
        <v>77</v>
      </c>
    </row>
    <row r="41" spans="1:1" x14ac:dyDescent="0.25">
      <c r="A41" t="s">
        <v>78</v>
      </c>
    </row>
    <row r="42" spans="1:1" x14ac:dyDescent="0.25">
      <c r="A42" t="s">
        <v>79</v>
      </c>
    </row>
    <row r="43" spans="1:1" x14ac:dyDescent="0.25">
      <c r="A43" t="s">
        <v>80</v>
      </c>
    </row>
    <row r="44" spans="1:1" x14ac:dyDescent="0.25">
      <c r="A44" t="s">
        <v>81</v>
      </c>
    </row>
    <row r="45" spans="1:1" x14ac:dyDescent="0.25">
      <c r="A45" t="s">
        <v>82</v>
      </c>
    </row>
  </sheetData>
  <dataConsolidate/>
  <pageMargins left="0.7" right="0.7" top="0.75" bottom="0.75" header="0.51180555555555551" footer="0.51180555555555551"/>
  <pageSetup paperSize="9" orientation="portrait" horizontalDpi="30066" verticalDpi="26478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ExportSO</vt:lpstr>
      <vt:lpstr>Заявка</vt:lpstr>
      <vt:lpstr>Справка</vt:lpstr>
      <vt:lpstr>ГодРожд</vt:lpstr>
      <vt:lpstr>Группа</vt:lpstr>
      <vt:lpstr>КодМО</vt:lpstr>
      <vt:lpstr>Разряд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Dabagyan</dc:creator>
  <cp:lastModifiedBy>DabagyanAG</cp:lastModifiedBy>
  <cp:lastPrinted>2026-05-20T12:02:57Z</cp:lastPrinted>
  <dcterms:created xsi:type="dcterms:W3CDTF">2021-07-29T09:26:06Z</dcterms:created>
  <dcterms:modified xsi:type="dcterms:W3CDTF">2026-07-23T13:31:50Z</dcterms:modified>
</cp:coreProperties>
</file>